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1115" tabRatio="623" activeTab="0"/>
  </bookViews>
  <sheets>
    <sheet name="1. Input" sheetId="1" r:id="rId1"/>
    <sheet name="Beregninger" sheetId="2" r:id="rId2"/>
  </sheets>
  <definedNames>
    <definedName name="AfskrivProcent" localSheetId="1">'Beregninger'!#REF!</definedName>
    <definedName name="AfskrivProcent">'1. Input'!#REF!</definedName>
    <definedName name="CO2faktor">#REF!</definedName>
    <definedName name="ElPris" localSheetId="1">'Beregninger'!#REF!</definedName>
    <definedName name="ElPris">'1. Input'!#REF!</definedName>
    <definedName name="ElStigning" localSheetId="1">'Beregninger'!#REF!</definedName>
    <definedName name="ElStigning">'1. Input'!#REF!</definedName>
    <definedName name="Forbrug" localSheetId="1">'Beregninger'!#REF!</definedName>
    <definedName name="Forbrug">'1. Input'!#REF!</definedName>
    <definedName name="Investering" localSheetId="1">'Beregninger'!#REF!</definedName>
    <definedName name="Investering">'1. Input'!#REF!</definedName>
    <definedName name="KWpris1">#REF!</definedName>
    <definedName name="KWpris2">#REF!</definedName>
    <definedName name="Lånebeløb" localSheetId="1">'Beregninger'!#REF!</definedName>
    <definedName name="Lånebeløb">'1. Input'!#REF!</definedName>
    <definedName name="Låneperiode" localSheetId="1">'Beregninger'!#REF!</definedName>
    <definedName name="Låneperiode">'1. Input'!#REF!</definedName>
    <definedName name="Periode">#REF!</definedName>
    <definedName name="Produktion" localSheetId="1">'Beregninger'!#REF!</definedName>
    <definedName name="Produktion">'1. Input'!#REF!</definedName>
    <definedName name="Rente" localSheetId="1">'Beregninger'!#REF!</definedName>
    <definedName name="Rente">'1. Input'!#REF!</definedName>
    <definedName name="Rentefradrag">#REF!</definedName>
    <definedName name="SkatProcent" localSheetId="1">'Beregninger'!#REF!</definedName>
    <definedName name="SkatProcent">'1. Input'!#REF!</definedName>
    <definedName name="SkatProcentr" localSheetId="1">'Beregninger'!#REF!</definedName>
    <definedName name="SkatProcentr">'1. Input'!#REF!</definedName>
    <definedName name="Straksafskr">#REF!</definedName>
    <definedName name="Tabsfaktor">#REF!</definedName>
    <definedName name="_xlnm.Print_Area" localSheetId="0">'1. Input'!$A$1:$G$59</definedName>
    <definedName name="Vedligehold">#REF!</definedName>
  </definedNames>
  <calcPr fullCalcOnLoad="1"/>
</workbook>
</file>

<file path=xl/sharedStrings.xml><?xml version="1.0" encoding="utf-8"?>
<sst xmlns="http://schemas.openxmlformats.org/spreadsheetml/2006/main" count="58" uniqueCount="57">
  <si>
    <t>Afskrivningsprocent</t>
  </si>
  <si>
    <t>Restværdi</t>
  </si>
  <si>
    <t>Straksafskrivning</t>
  </si>
  <si>
    <t>Sæt kryds i "JA"</t>
  </si>
  <si>
    <t>Sæt kryds i pkt. 3</t>
  </si>
  <si>
    <t>Sæt kryds i "NEJ"</t>
  </si>
  <si>
    <t>År 1</t>
  </si>
  <si>
    <t>År 2</t>
  </si>
  <si>
    <t>År 3</t>
  </si>
  <si>
    <t>År 4</t>
  </si>
  <si>
    <t>År 5</t>
  </si>
  <si>
    <t>År 6</t>
  </si>
  <si>
    <t>År 7</t>
  </si>
  <si>
    <t>År 8</t>
  </si>
  <si>
    <t>År 9</t>
  </si>
  <si>
    <t>År 10</t>
  </si>
  <si>
    <t>Årlig produktion</t>
  </si>
  <si>
    <t>Anlæggets pris</t>
  </si>
  <si>
    <t>Afskrivning</t>
  </si>
  <si>
    <t>År 11</t>
  </si>
  <si>
    <t>År 12</t>
  </si>
  <si>
    <t>År 13</t>
  </si>
  <si>
    <t>År 14</t>
  </si>
  <si>
    <t>År 15</t>
  </si>
  <si>
    <t>Beskatning pr. kWh</t>
  </si>
  <si>
    <t>År 16</t>
  </si>
  <si>
    <t>År 17</t>
  </si>
  <si>
    <t>År 18</t>
  </si>
  <si>
    <t>År 19</t>
  </si>
  <si>
    <t>År 20</t>
  </si>
  <si>
    <t>Beløb</t>
  </si>
  <si>
    <t>Udfyldes ikke</t>
  </si>
  <si>
    <t>Rubrik 300</t>
  </si>
  <si>
    <t>Rubrik 301</t>
  </si>
  <si>
    <t>Rubrik 302</t>
  </si>
  <si>
    <t>Rubrik 303</t>
  </si>
  <si>
    <t>Aflæst på Inverter / hjemmeside</t>
  </si>
  <si>
    <t>Beskatning År</t>
  </si>
  <si>
    <t>Afskrivning sum</t>
  </si>
  <si>
    <t>Denn rubrik udfyldes…</t>
  </si>
  <si>
    <t>…med beløbet herunder.</t>
  </si>
  <si>
    <t>År</t>
  </si>
  <si>
    <t>Rubrik 114 og 117</t>
  </si>
  <si>
    <t>Evt. renter på lån</t>
  </si>
  <si>
    <t>CPR-NR</t>
  </si>
  <si>
    <t>Anlæggets pris med moms</t>
  </si>
  <si>
    <t>Forskudsopgørelse</t>
  </si>
  <si>
    <t>Selvangivelse</t>
  </si>
  <si>
    <t>Rubrik (Selvang.)</t>
  </si>
  <si>
    <t>Rubrik (Forskud)</t>
  </si>
  <si>
    <t>SELVANGIVELSE (Ikke forskudsopgørelse)</t>
  </si>
  <si>
    <t>UDVIDET SELVANGIVELSE</t>
  </si>
  <si>
    <t>2012 v3</t>
  </si>
  <si>
    <t>115% afskrivning</t>
  </si>
  <si>
    <t>Afskrivningsbeløb</t>
  </si>
  <si>
    <t xml:space="preserve">  Ved køb i perioden 30/5-12 til 31/12-13 kan man afskrive 115% af investeringen</t>
  </si>
  <si>
    <t>Købt år</t>
  </si>
</sst>
</file>

<file path=xl/styles.xml><?xml version="1.0" encoding="utf-8"?>
<styleSheet xmlns="http://schemas.openxmlformats.org/spreadsheetml/2006/main">
  <numFmts count="1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&quot;kr.&quot;\ * #,##0_ ;_ &quot;kr.&quot;\ * \-#,##0_ ;_ &quot;kr.&quot;\ * &quot;-&quot;??_ ;_ @_ "/>
    <numFmt numFmtId="165" formatCode="0\ \k\W\h"/>
    <numFmt numFmtId="166" formatCode="[$-406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4"/>
      <color indexed="9"/>
      <name val="Calibri"/>
      <family val="2"/>
    </font>
    <font>
      <i/>
      <sz val="12"/>
      <color indexed="9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14"/>
      <color theme="1"/>
      <name val="Calibri"/>
      <family val="2"/>
    </font>
    <font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6" fontId="0" fillId="0" borderId="0" xfId="54" applyNumberFormat="1" applyFont="1" applyAlignment="1" applyProtection="1">
      <alignment/>
      <protection hidden="1"/>
    </xf>
    <xf numFmtId="165" fontId="0" fillId="33" borderId="0" xfId="0" applyNumberFormat="1" applyFill="1" applyAlignment="1" applyProtection="1">
      <alignment horizontal="center"/>
      <protection locked="0"/>
    </xf>
    <xf numFmtId="44" fontId="40" fillId="33" borderId="0" xfId="59" applyFont="1" applyFill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64" fontId="0" fillId="34" borderId="0" xfId="59" applyNumberFormat="1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40" fillId="35" borderId="0" xfId="0" applyFont="1" applyFill="1" applyAlignment="1" applyProtection="1">
      <alignment horizontal="center"/>
      <protection/>
    </xf>
    <xf numFmtId="0" fontId="40" fillId="34" borderId="0" xfId="0" applyFont="1" applyFill="1" applyAlignment="1" applyProtection="1">
      <alignment horizontal="center"/>
      <protection/>
    </xf>
    <xf numFmtId="0" fontId="44" fillId="8" borderId="0" xfId="0" applyFont="1" applyFill="1" applyAlignment="1" applyProtection="1">
      <alignment horizontal="center"/>
      <protection/>
    </xf>
    <xf numFmtId="0" fontId="40" fillId="14" borderId="0" xfId="0" applyFont="1" applyFill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9" fontId="40" fillId="33" borderId="0" xfId="0" applyNumberFormat="1" applyFont="1" applyFill="1" applyAlignment="1" applyProtection="1">
      <alignment/>
      <protection locked="0"/>
    </xf>
    <xf numFmtId="0" fontId="40" fillId="33" borderId="0" xfId="0" applyNumberFormat="1" applyFont="1" applyFill="1" applyAlignment="1" applyProtection="1">
      <alignment/>
      <protection locked="0"/>
    </xf>
    <xf numFmtId="0" fontId="40" fillId="0" borderId="0" xfId="0" applyFont="1" applyAlignment="1" applyProtection="1">
      <alignment horizontal="center" wrapText="1"/>
      <protection/>
    </xf>
    <xf numFmtId="164" fontId="43" fillId="0" borderId="0" xfId="59" applyNumberFormat="1" applyFont="1" applyAlignment="1" applyProtection="1">
      <alignment/>
      <protection/>
    </xf>
    <xf numFmtId="164" fontId="40" fillId="0" borderId="0" xfId="59" applyNumberFormat="1" applyFont="1" applyAlignment="1" applyProtection="1">
      <alignment/>
      <protection/>
    </xf>
    <xf numFmtId="164" fontId="0" fillId="0" borderId="0" xfId="59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</xdr:row>
      <xdr:rowOff>9525</xdr:rowOff>
    </xdr:from>
    <xdr:ext cx="7219950" cy="3352800"/>
    <xdr:sp>
      <xdr:nvSpPr>
        <xdr:cNvPr id="1" name="Tekstboks 4"/>
        <xdr:cNvSpPr txBox="1">
          <a:spLocks noChangeArrowheads="1"/>
        </xdr:cNvSpPr>
      </xdr:nvSpPr>
      <xdr:spPr>
        <a:xfrm>
          <a:off x="28575" y="581025"/>
          <a:ext cx="7219950" cy="335280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AFSKRIVNING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AF SOLCELLEANLÆG - VEJLEDNING TIL UDFYLDNING AF SELVANGIVELSE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BEMÆRK:</a:t>
          </a:r>
          <a:r>
            <a:rPr lang="en-US" cap="none" sz="12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Du skal først anmode SKAT om en UDVIDET selvangivelse.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Herefter får du adgang til denne på www.skat.dk/tastselv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Indtast anlæggets nypris og årlig produktion for de aktuelle år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(Grønne felter).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Produktionstallet for hele året tages fra Inverterens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display. Ved forskudsopgørelse tages forventet
     måneds produktion fra tilbuddet (Side 3).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Selvangivelse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Indtast det viste beløb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 selvangivelsens rubrik (Gule felter).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Udfyld de øvrige rubrikker (Orange felter).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Forskudsopgørelse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Indtast den forventede produktion for resten af året (Månedsproduktion findes  i tilbuddet, 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ide 3),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og indtast det viste beløb på forskudsopgørelse (Lilla og gule felter).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(Andre udgifter, eks. renter og udskiftning af inverter, kan også fratrækkes det år hvor udgiften er taget).</a:t>
          </a:r>
        </a:p>
      </xdr:txBody>
    </xdr:sp>
    <xdr:clientData/>
  </xdr:oneCellAnchor>
  <xdr:twoCellAnchor editAs="oneCell">
    <xdr:from>
      <xdr:col>3</xdr:col>
      <xdr:colOff>904875</xdr:colOff>
      <xdr:row>0</xdr:row>
      <xdr:rowOff>114300</xdr:rowOff>
    </xdr:from>
    <xdr:to>
      <xdr:col>4</xdr:col>
      <xdr:colOff>1009650</xdr:colOff>
      <xdr:row>2</xdr:row>
      <xdr:rowOff>114300</xdr:rowOff>
    </xdr:to>
    <xdr:pic>
      <xdr:nvPicPr>
        <xdr:cNvPr id="2" name="ch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14300"/>
          <a:ext cx="1571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1</xdr:row>
      <xdr:rowOff>19050</xdr:rowOff>
    </xdr:from>
    <xdr:to>
      <xdr:col>5</xdr:col>
      <xdr:colOff>466725</xdr:colOff>
      <xdr:row>3</xdr:row>
      <xdr:rowOff>19050</xdr:rowOff>
    </xdr:to>
    <xdr:pic>
      <xdr:nvPicPr>
        <xdr:cNvPr id="1" name="ch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09550"/>
          <a:ext cx="1571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B51" sqref="B51"/>
    </sheetView>
  </sheetViews>
  <sheetFormatPr defaultColWidth="9.140625" defaultRowHeight="15"/>
  <cols>
    <col min="1" max="1" width="24.8515625" style="6" bestFit="1" customWidth="1"/>
    <col min="2" max="2" width="20.140625" style="6" customWidth="1"/>
    <col min="3" max="4" width="22.00390625" style="6" bestFit="1" customWidth="1"/>
    <col min="5" max="5" width="15.7109375" style="6" bestFit="1" customWidth="1"/>
    <col min="6" max="6" width="9.140625" style="6" customWidth="1"/>
    <col min="7" max="7" width="2.8515625" style="6" customWidth="1"/>
    <col min="8" max="16384" width="9.140625" style="6" customWidth="1"/>
  </cols>
  <sheetData>
    <row r="1" ht="15">
      <c r="A1" s="5" t="s">
        <v>52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3" spans="1:2" ht="15">
      <c r="A23" s="7" t="s">
        <v>45</v>
      </c>
      <c r="B23" s="4">
        <v>150000</v>
      </c>
    </row>
    <row r="24" spans="1:3" ht="15">
      <c r="A24" s="7" t="s">
        <v>53</v>
      </c>
      <c r="B24" s="21">
        <v>1.15</v>
      </c>
      <c r="C24" s="20" t="s">
        <v>55</v>
      </c>
    </row>
    <row r="25" spans="1:2" ht="15">
      <c r="A25" s="7" t="s">
        <v>54</v>
      </c>
      <c r="B25" s="4">
        <f>B23*B24</f>
        <v>172500</v>
      </c>
    </row>
    <row r="26" spans="1:2" ht="15">
      <c r="A26" s="9" t="s">
        <v>0</v>
      </c>
      <c r="B26" s="21">
        <v>0.25</v>
      </c>
    </row>
    <row r="27" spans="1:2" ht="15">
      <c r="A27" s="9" t="s">
        <v>56</v>
      </c>
      <c r="B27" s="22">
        <v>2012</v>
      </c>
    </row>
    <row r="29" spans="1:4" ht="18.75">
      <c r="A29" s="18" t="s">
        <v>51</v>
      </c>
      <c r="B29" s="18"/>
      <c r="C29" s="18"/>
      <c r="D29" s="18"/>
    </row>
    <row r="31" spans="1:5" s="9" customFormat="1" ht="15">
      <c r="A31" s="8" t="s">
        <v>41</v>
      </c>
      <c r="B31" s="8" t="s">
        <v>16</v>
      </c>
      <c r="C31" s="17" t="s">
        <v>47</v>
      </c>
      <c r="D31" s="16" t="s">
        <v>46</v>
      </c>
      <c r="E31" s="17" t="s">
        <v>30</v>
      </c>
    </row>
    <row r="32" spans="1:5" ht="15">
      <c r="A32" s="10"/>
      <c r="B32" s="11" t="s">
        <v>36</v>
      </c>
      <c r="C32" s="11" t="s">
        <v>39</v>
      </c>
      <c r="D32" s="11" t="s">
        <v>39</v>
      </c>
      <c r="E32" s="11" t="s">
        <v>40</v>
      </c>
    </row>
    <row r="33" spans="1:5" ht="15">
      <c r="A33" s="10">
        <f>B27</f>
        <v>2012</v>
      </c>
      <c r="B33" s="3">
        <v>5500</v>
      </c>
      <c r="C33" s="12" t="str">
        <f>IF(B33&gt;0,Beregninger!G7,"")</f>
        <v>Rubrik 112 (Underskud)</v>
      </c>
      <c r="D33" s="13" t="str">
        <f>IF(B33&gt;0,Beregninger!H7,"")</f>
        <v>Rubrik 435 (Underskud)</v>
      </c>
      <c r="E33" s="14">
        <f>IF(B33&gt;0,ABS(Beregninger!B7*-1+(B33*Beregninger!D7)),0)</f>
        <v>39825</v>
      </c>
    </row>
    <row r="34" spans="1:5" ht="15">
      <c r="A34" s="10">
        <f>A33+1</f>
        <v>2013</v>
      </c>
      <c r="B34" s="3">
        <v>0</v>
      </c>
      <c r="C34" s="12">
        <f>IF(B34&gt;0,Beregninger!G8,"")</f>
      </c>
      <c r="D34" s="13">
        <f>IF(B34&gt;0,Beregninger!H8,"")</f>
      </c>
      <c r="E34" s="14">
        <f>IF(B34&gt;0,ABS(Beregninger!B8*-1+(B34*Beregninger!D8)),0)</f>
        <v>0</v>
      </c>
    </row>
    <row r="35" spans="1:5" ht="15">
      <c r="A35" s="10">
        <f aca="true" t="shared" si="0" ref="A35:A52">A34+1</f>
        <v>2014</v>
      </c>
      <c r="B35" s="3">
        <v>0</v>
      </c>
      <c r="C35" s="12">
        <f>IF(B35&gt;0,Beregninger!G9,"")</f>
      </c>
      <c r="D35" s="13">
        <f>IF(B35&gt;0,Beregninger!H9,"")</f>
      </c>
      <c r="E35" s="14">
        <f>IF(B35&gt;0,ABS(Beregninger!B9*-1+(B35*Beregninger!D9)),0)</f>
        <v>0</v>
      </c>
    </row>
    <row r="36" spans="1:5" ht="15">
      <c r="A36" s="10">
        <f t="shared" si="0"/>
        <v>2015</v>
      </c>
      <c r="B36" s="3">
        <v>0</v>
      </c>
      <c r="C36" s="12">
        <f>IF(B36&gt;0,Beregninger!G10,"")</f>
      </c>
      <c r="D36" s="13">
        <f>IF(B36&gt;0,Beregninger!H10,"")</f>
      </c>
      <c r="E36" s="14">
        <f>IF(B36&gt;0,ABS(Beregninger!B10*-1+(B36*Beregninger!D10)),0)</f>
        <v>0</v>
      </c>
    </row>
    <row r="37" spans="1:5" ht="15">
      <c r="A37" s="10">
        <f t="shared" si="0"/>
        <v>2016</v>
      </c>
      <c r="B37" s="3">
        <v>0</v>
      </c>
      <c r="C37" s="12">
        <f>IF(B37&gt;0,Beregninger!G11,"")</f>
      </c>
      <c r="D37" s="13">
        <f>IF(B37&gt;0,Beregninger!H11,"")</f>
      </c>
      <c r="E37" s="14">
        <f>IF(B37&gt;0,ABS(Beregninger!B11*-1+(B37*Beregninger!D11)),0)</f>
        <v>0</v>
      </c>
    </row>
    <row r="38" spans="1:5" ht="15">
      <c r="A38" s="10">
        <f t="shared" si="0"/>
        <v>2017</v>
      </c>
      <c r="B38" s="3">
        <v>0</v>
      </c>
      <c r="C38" s="12">
        <f>IF(B38&gt;0,Beregninger!G12,"")</f>
      </c>
      <c r="D38" s="13">
        <f>IF(B38&gt;0,Beregninger!H12,"")</f>
      </c>
      <c r="E38" s="14">
        <f>IF(B38&gt;0,ABS(Beregninger!B12*-1+(B38*Beregninger!D12)),0)</f>
        <v>0</v>
      </c>
    </row>
    <row r="39" spans="1:5" ht="15">
      <c r="A39" s="10">
        <f t="shared" si="0"/>
        <v>2018</v>
      </c>
      <c r="B39" s="3">
        <v>0</v>
      </c>
      <c r="C39" s="12">
        <f>IF(B39&gt;0,Beregninger!G13,"")</f>
      </c>
      <c r="D39" s="13">
        <f>IF(B39&gt;0,Beregninger!H13,"")</f>
      </c>
      <c r="E39" s="14">
        <f>IF(B39&gt;0,ABS(Beregninger!B13*-1+(B39*Beregninger!D13)),0)</f>
        <v>0</v>
      </c>
    </row>
    <row r="40" spans="1:5" ht="15">
      <c r="A40" s="10">
        <f t="shared" si="0"/>
        <v>2019</v>
      </c>
      <c r="B40" s="3">
        <v>0</v>
      </c>
      <c r="C40" s="12">
        <f>IF(B40&gt;0,Beregninger!G14,"")</f>
      </c>
      <c r="D40" s="13">
        <f>IF(B40&gt;0,Beregninger!H14,"")</f>
      </c>
      <c r="E40" s="14">
        <f>IF(B40&gt;0,ABS(Beregninger!B14*-1+(B40*Beregninger!D14)),0)</f>
        <v>0</v>
      </c>
    </row>
    <row r="41" spans="1:5" ht="15">
      <c r="A41" s="10">
        <f t="shared" si="0"/>
        <v>2020</v>
      </c>
      <c r="B41" s="3">
        <v>0</v>
      </c>
      <c r="C41" s="12">
        <f>IF(B41&gt;0,Beregninger!G15,"")</f>
      </c>
      <c r="D41" s="13">
        <f>IF(B41&gt;0,Beregninger!H15,"")</f>
      </c>
      <c r="E41" s="14">
        <f>IF(B41&gt;0,ABS(Beregninger!B15*-1+(B41*Beregninger!D15)),0)</f>
        <v>0</v>
      </c>
    </row>
    <row r="42" spans="1:5" ht="15">
      <c r="A42" s="10">
        <f t="shared" si="0"/>
        <v>2021</v>
      </c>
      <c r="B42" s="3">
        <v>0</v>
      </c>
      <c r="C42" s="12">
        <f>IF(B42&gt;0,Beregninger!G16,"")</f>
      </c>
      <c r="D42" s="13">
        <f>IF(B42&gt;0,Beregninger!H16,"")</f>
      </c>
      <c r="E42" s="14">
        <f>IF(B42&gt;0,ABS(Beregninger!B16*-1+(B42*Beregninger!D16)),0)</f>
        <v>0</v>
      </c>
    </row>
    <row r="43" spans="1:5" ht="15">
      <c r="A43" s="10">
        <f t="shared" si="0"/>
        <v>2022</v>
      </c>
      <c r="B43" s="3">
        <v>0</v>
      </c>
      <c r="C43" s="12">
        <f>IF(B43&gt;0,Beregninger!G17,"")</f>
      </c>
      <c r="D43" s="13">
        <f>IF(B43&gt;0,Beregninger!H17,"")</f>
      </c>
      <c r="E43" s="14">
        <f>IF(B43&gt;0,ABS(Beregninger!B17*-1+(B43*Beregninger!D17)),0)</f>
        <v>0</v>
      </c>
    </row>
    <row r="44" spans="1:5" ht="15">
      <c r="A44" s="10">
        <f t="shared" si="0"/>
        <v>2023</v>
      </c>
      <c r="B44" s="3">
        <v>0</v>
      </c>
      <c r="C44" s="12">
        <f>IF(B44&gt;0,Beregninger!G18,"")</f>
      </c>
      <c r="D44" s="13">
        <f>IF(B44&gt;0,Beregninger!H18,"")</f>
      </c>
      <c r="E44" s="14">
        <f>IF(B44&gt;0,ABS(Beregninger!B18*-1+(B44*Beregninger!D18)),0)</f>
        <v>0</v>
      </c>
    </row>
    <row r="45" spans="1:5" ht="15">
      <c r="A45" s="10">
        <f t="shared" si="0"/>
        <v>2024</v>
      </c>
      <c r="B45" s="3">
        <v>0</v>
      </c>
      <c r="C45" s="12">
        <f>IF(B45&gt;0,Beregninger!G19,"")</f>
      </c>
      <c r="D45" s="13">
        <f>IF(B45&gt;0,Beregninger!H19,"")</f>
      </c>
      <c r="E45" s="14">
        <f>IF(B45&gt;0,ABS(Beregninger!B19*-1+(B45*Beregninger!D19)),0)</f>
        <v>0</v>
      </c>
    </row>
    <row r="46" spans="1:5" ht="15">
      <c r="A46" s="10">
        <f t="shared" si="0"/>
        <v>2025</v>
      </c>
      <c r="B46" s="3">
        <v>0</v>
      </c>
      <c r="C46" s="12">
        <f>IF(B46&gt;0,Beregninger!G20,"")</f>
      </c>
      <c r="D46" s="13">
        <f>IF(B46&gt;0,Beregninger!H20,"")</f>
      </c>
      <c r="E46" s="14">
        <f>IF(B46&gt;0,ABS(Beregninger!B20*-1+(B46*Beregninger!D20)),0)</f>
        <v>0</v>
      </c>
    </row>
    <row r="47" spans="1:5" ht="15">
      <c r="A47" s="10">
        <f t="shared" si="0"/>
        <v>2026</v>
      </c>
      <c r="B47" s="3">
        <v>0</v>
      </c>
      <c r="C47" s="12">
        <f>IF(B47&gt;0,Beregninger!G21,"")</f>
      </c>
      <c r="D47" s="13">
        <f>IF(B47&gt;0,Beregninger!H21,"")</f>
      </c>
      <c r="E47" s="14">
        <f>IF(B47&gt;0,ABS(Beregninger!B21*-1+(B47*Beregninger!D21)),0)</f>
        <v>0</v>
      </c>
    </row>
    <row r="48" spans="1:5" ht="15">
      <c r="A48" s="10">
        <f t="shared" si="0"/>
        <v>2027</v>
      </c>
      <c r="B48" s="3">
        <v>0</v>
      </c>
      <c r="C48" s="12">
        <f>IF(B48&gt;0,Beregninger!G22,"")</f>
      </c>
      <c r="D48" s="13">
        <f>IF(B48&gt;0,Beregninger!H22,"")</f>
      </c>
      <c r="E48" s="14">
        <f>IF(B48&gt;0,ABS(Beregninger!B22*-1+(B48*Beregninger!D22)),0)</f>
        <v>0</v>
      </c>
    </row>
    <row r="49" spans="1:5" ht="15">
      <c r="A49" s="10">
        <f t="shared" si="0"/>
        <v>2028</v>
      </c>
      <c r="B49" s="3">
        <v>0</v>
      </c>
      <c r="C49" s="12">
        <f>IF(B49&gt;0,Beregninger!G23,"")</f>
      </c>
      <c r="D49" s="13">
        <f>IF(B49&gt;0,Beregninger!H23,"")</f>
      </c>
      <c r="E49" s="14">
        <f>IF(B49&gt;0,ABS(Beregninger!B23*-1+(B49*Beregninger!D23)),0)</f>
        <v>0</v>
      </c>
    </row>
    <row r="50" spans="1:5" ht="15">
      <c r="A50" s="10">
        <f t="shared" si="0"/>
        <v>2029</v>
      </c>
      <c r="B50" s="3">
        <v>0</v>
      </c>
      <c r="C50" s="12">
        <f>IF(B50&gt;0,Beregninger!G24,"")</f>
      </c>
      <c r="D50" s="13">
        <f>IF(B50&gt;0,Beregninger!H24,"")</f>
      </c>
      <c r="E50" s="14">
        <f>IF(B50&gt;0,ABS(Beregninger!B24*-1+(B50*Beregninger!D24)),0)</f>
        <v>0</v>
      </c>
    </row>
    <row r="51" spans="1:5" ht="15">
      <c r="A51" s="10">
        <f t="shared" si="0"/>
        <v>2030</v>
      </c>
      <c r="B51" s="3">
        <v>0</v>
      </c>
      <c r="C51" s="12">
        <f>IF(B51&gt;0,Beregninger!G25,"")</f>
      </c>
      <c r="D51" s="13">
        <f>IF(B51&gt;0,Beregninger!H25,"")</f>
      </c>
      <c r="E51" s="14">
        <f>IF(B51&gt;0,ABS(Beregninger!B25*-1+(B51*Beregninger!D25)),0)</f>
        <v>0</v>
      </c>
    </row>
    <row r="52" spans="1:5" ht="15">
      <c r="A52" s="10">
        <f t="shared" si="0"/>
        <v>2031</v>
      </c>
      <c r="B52" s="3">
        <v>0</v>
      </c>
      <c r="C52" s="12">
        <f>IF(B52&gt;0,Beregninger!G26,"")</f>
      </c>
      <c r="D52" s="13">
        <f>IF(B52&gt;0,Beregninger!H26,"")</f>
      </c>
      <c r="E52" s="14">
        <f>IF(B52&gt;0,ABS(Beregninger!B26*-1+(B52*Beregninger!D26)),0)</f>
        <v>0</v>
      </c>
    </row>
    <row r="53" spans="1:5" ht="15">
      <c r="A53" s="10" t="str">
        <f>A52+1&amp;" og frem"</f>
        <v>2032 og frem</v>
      </c>
      <c r="B53" s="3">
        <v>0</v>
      </c>
      <c r="C53" s="12" t="s">
        <v>31</v>
      </c>
      <c r="D53" s="13">
        <f>IF(B53&gt;0,Beregninger!H27,"")</f>
      </c>
      <c r="E53" s="14"/>
    </row>
    <row r="55" spans="2:3" ht="15">
      <c r="B55" s="19" t="s">
        <v>50</v>
      </c>
      <c r="C55" s="19"/>
    </row>
    <row r="56" spans="2:3" ht="15">
      <c r="B56" s="15" t="s">
        <v>32</v>
      </c>
      <c r="C56" s="15" t="s">
        <v>44</v>
      </c>
    </row>
    <row r="57" spans="2:3" ht="15">
      <c r="B57" s="15" t="s">
        <v>33</v>
      </c>
      <c r="C57" s="15" t="s">
        <v>3</v>
      </c>
    </row>
    <row r="58" spans="2:3" ht="15">
      <c r="B58" s="15" t="s">
        <v>34</v>
      </c>
      <c r="C58" s="15" t="s">
        <v>4</v>
      </c>
    </row>
    <row r="59" spans="2:3" ht="15">
      <c r="B59" s="15" t="s">
        <v>35</v>
      </c>
      <c r="C59" s="15" t="s">
        <v>5</v>
      </c>
    </row>
    <row r="60" spans="2:3" ht="15">
      <c r="B60" s="15" t="s">
        <v>42</v>
      </c>
      <c r="C60" s="15" t="s">
        <v>43</v>
      </c>
    </row>
  </sheetData>
  <sheetProtection password="E904" sheet="1" objects="1" scenarios="1" selectLockedCells="1"/>
  <mergeCells count="2">
    <mergeCell ref="A29:D29"/>
    <mergeCell ref="B55:C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ignoredErrors>
    <ignoredError sqref="B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9.00390625" style="6" bestFit="1" customWidth="1"/>
    <col min="2" max="2" width="11.00390625" style="6" bestFit="1" customWidth="1"/>
    <col min="3" max="3" width="11.140625" style="6" bestFit="1" customWidth="1"/>
    <col min="4" max="4" width="11.57421875" style="6" customWidth="1"/>
    <col min="5" max="5" width="10.57421875" style="6" customWidth="1"/>
    <col min="6" max="6" width="11.00390625" style="6" bestFit="1" customWidth="1"/>
    <col min="7" max="7" width="22.00390625" style="6" bestFit="1" customWidth="1"/>
    <col min="8" max="8" width="15.7109375" style="6" bestFit="1" customWidth="1"/>
    <col min="9" max="16384" width="9.140625" style="6" customWidth="1"/>
  </cols>
  <sheetData>
    <row r="2" spans="1:2" ht="15">
      <c r="A2" s="1" t="s">
        <v>2</v>
      </c>
      <c r="B2" s="2">
        <v>12300</v>
      </c>
    </row>
    <row r="3" ht="15"/>
    <row r="4" ht="15"/>
    <row r="5" spans="2:8" s="9" customFormat="1" ht="30" customHeight="1">
      <c r="B5" s="23" t="s">
        <v>18</v>
      </c>
      <c r="C5" s="23" t="s">
        <v>1</v>
      </c>
      <c r="D5" s="23" t="s">
        <v>24</v>
      </c>
      <c r="E5" s="23" t="s">
        <v>37</v>
      </c>
      <c r="F5" s="23" t="s">
        <v>38</v>
      </c>
      <c r="G5" s="9" t="s">
        <v>48</v>
      </c>
      <c r="H5" s="9" t="s">
        <v>49</v>
      </c>
    </row>
    <row r="6" spans="1:3" ht="15">
      <c r="A6" s="9" t="s">
        <v>17</v>
      </c>
      <c r="B6" s="24"/>
      <c r="C6" s="25">
        <f>'1. Input'!B25</f>
        <v>172500</v>
      </c>
    </row>
    <row r="7" spans="1:8" ht="15">
      <c r="A7" s="6" t="s">
        <v>6</v>
      </c>
      <c r="B7" s="26">
        <f>IF(C6&gt;$B$2,C6*'1. Input'!$B$26,C6)</f>
        <v>43125</v>
      </c>
      <c r="C7" s="27">
        <f aca="true" t="shared" si="0" ref="C7:C16">C6-B7</f>
        <v>129375</v>
      </c>
      <c r="D7" s="6">
        <v>0.6</v>
      </c>
      <c r="E7" s="6">
        <f>'1. Input'!B33*Beregninger!D7</f>
        <v>3300</v>
      </c>
      <c r="F7" s="26">
        <f>-B7+E7</f>
        <v>-39825</v>
      </c>
      <c r="G7" s="6" t="str">
        <f>IF(Beregninger!F7&lt;0,"Rubrik 112 (Underskud)","Rubrik 111 (Overskud)")</f>
        <v>Rubrik 112 (Underskud)</v>
      </c>
      <c r="H7" s="6" t="str">
        <f>IF(Beregninger!F7&lt;0,"Rubrik 435 (Underskud)","Rubrik 221 (Overskud)")</f>
        <v>Rubrik 435 (Underskud)</v>
      </c>
    </row>
    <row r="8" spans="1:8" ht="15">
      <c r="A8" s="6" t="s">
        <v>7</v>
      </c>
      <c r="B8" s="26">
        <f>IF(C7&gt;$B$2,C7*'1. Input'!$B$26,C7)</f>
        <v>32343.75</v>
      </c>
      <c r="C8" s="27">
        <f t="shared" si="0"/>
        <v>97031.25</v>
      </c>
      <c r="D8" s="6">
        <v>0.6</v>
      </c>
      <c r="E8" s="6">
        <f>'1. Input'!B34*Beregninger!D8</f>
        <v>0</v>
      </c>
      <c r="F8" s="26">
        <f aca="true" t="shared" si="1" ref="F8:F26">-B8+E8</f>
        <v>-32343.75</v>
      </c>
      <c r="G8" s="6" t="str">
        <f>IF(Beregninger!F8&lt;0,"Rubrik 112 (Underskud)","Rubrik 111 (Overskud)")</f>
        <v>Rubrik 112 (Underskud)</v>
      </c>
      <c r="H8" s="6" t="str">
        <f>IF(Beregninger!F8&lt;0,"Rubrik 435 (Underskud)","Rubrik 221 (Overskud)")</f>
        <v>Rubrik 435 (Underskud)</v>
      </c>
    </row>
    <row r="9" spans="1:8" ht="15">
      <c r="A9" s="6" t="s">
        <v>8</v>
      </c>
      <c r="B9" s="26">
        <f>IF(C8&gt;$B$2,C8*'1. Input'!$B$26,C8)</f>
        <v>24257.8125</v>
      </c>
      <c r="C9" s="27">
        <f t="shared" si="0"/>
        <v>72773.4375</v>
      </c>
      <c r="D9" s="6">
        <v>0.6</v>
      </c>
      <c r="E9" s="6">
        <f>'1. Input'!B35*Beregninger!D9</f>
        <v>0</v>
      </c>
      <c r="F9" s="26">
        <f t="shared" si="1"/>
        <v>-24257.8125</v>
      </c>
      <c r="G9" s="6" t="str">
        <f>IF(Beregninger!F9&lt;0,"Rubrik 112 (Underskud)","Rubrik 111 (Overskud)")</f>
        <v>Rubrik 112 (Underskud)</v>
      </c>
      <c r="H9" s="6" t="str">
        <f>IF(Beregninger!F9&lt;0,"Rubrik 435 (Underskud)","Rubrik 221 (Overskud)")</f>
        <v>Rubrik 435 (Underskud)</v>
      </c>
    </row>
    <row r="10" spans="1:8" ht="15">
      <c r="A10" s="6" t="s">
        <v>9</v>
      </c>
      <c r="B10" s="26">
        <f>IF(C9&gt;$B$2,C9*'1. Input'!$B$26,C9)</f>
        <v>18193.359375</v>
      </c>
      <c r="C10" s="27">
        <f t="shared" si="0"/>
        <v>54580.078125</v>
      </c>
      <c r="D10" s="6">
        <v>0.6</v>
      </c>
      <c r="E10" s="6">
        <f>'1. Input'!B36*Beregninger!D10</f>
        <v>0</v>
      </c>
      <c r="F10" s="26">
        <f t="shared" si="1"/>
        <v>-18193.359375</v>
      </c>
      <c r="G10" s="6" t="str">
        <f>IF(Beregninger!F10&lt;0,"Rubrik 112 (Underskud)","Rubrik 111 (Overskud)")</f>
        <v>Rubrik 112 (Underskud)</v>
      </c>
      <c r="H10" s="6" t="str">
        <f>IF(Beregninger!F10&lt;0,"Rubrik 435 (Underskud)","Rubrik 221 (Overskud)")</f>
        <v>Rubrik 435 (Underskud)</v>
      </c>
    </row>
    <row r="11" spans="1:8" ht="15">
      <c r="A11" s="6" t="s">
        <v>10</v>
      </c>
      <c r="B11" s="26">
        <f>IF(C10&gt;$B$2,C10*'1. Input'!$B$26,C10)</f>
        <v>13645.01953125</v>
      </c>
      <c r="C11" s="27">
        <f t="shared" si="0"/>
        <v>40935.05859375</v>
      </c>
      <c r="D11" s="6">
        <v>0.6</v>
      </c>
      <c r="E11" s="6">
        <f>'1. Input'!B37*Beregninger!D11</f>
        <v>0</v>
      </c>
      <c r="F11" s="26">
        <f t="shared" si="1"/>
        <v>-13645.01953125</v>
      </c>
      <c r="G11" s="6" t="str">
        <f>IF(Beregninger!F11&lt;0,"Rubrik 112 (Underskud)","Rubrik 111 (Overskud)")</f>
        <v>Rubrik 112 (Underskud)</v>
      </c>
      <c r="H11" s="6" t="str">
        <f>IF(Beregninger!F11&lt;0,"Rubrik 435 (Underskud)","Rubrik 221 (Overskud)")</f>
        <v>Rubrik 435 (Underskud)</v>
      </c>
    </row>
    <row r="12" spans="1:8" ht="15">
      <c r="A12" s="6" t="s">
        <v>11</v>
      </c>
      <c r="B12" s="26">
        <f>IF(C11&gt;$B$2,C11*'1. Input'!$B$26,C11)</f>
        <v>10233.7646484375</v>
      </c>
      <c r="C12" s="27">
        <f t="shared" si="0"/>
        <v>30701.2939453125</v>
      </c>
      <c r="D12" s="6">
        <v>0.6</v>
      </c>
      <c r="E12" s="6">
        <f>'1. Input'!B38*Beregninger!D12</f>
        <v>0</v>
      </c>
      <c r="F12" s="26">
        <f t="shared" si="1"/>
        <v>-10233.7646484375</v>
      </c>
      <c r="G12" s="6" t="str">
        <f>IF(Beregninger!F12&lt;0,"Rubrik 112 (Underskud)","Rubrik 111 (Overskud)")</f>
        <v>Rubrik 112 (Underskud)</v>
      </c>
      <c r="H12" s="6" t="str">
        <f>IF(Beregninger!F12&lt;0,"Rubrik 435 (Underskud)","Rubrik 221 (Overskud)")</f>
        <v>Rubrik 435 (Underskud)</v>
      </c>
    </row>
    <row r="13" spans="1:8" ht="15">
      <c r="A13" s="6" t="s">
        <v>12</v>
      </c>
      <c r="B13" s="26">
        <f>IF(C12&gt;$B$2,C12*'1. Input'!$B$26,C12)</f>
        <v>7675.323486328125</v>
      </c>
      <c r="C13" s="27">
        <f t="shared" si="0"/>
        <v>23025.970458984375</v>
      </c>
      <c r="D13" s="6">
        <v>0.6</v>
      </c>
      <c r="E13" s="6">
        <f>'1. Input'!B39*Beregninger!D13</f>
        <v>0</v>
      </c>
      <c r="F13" s="26">
        <f t="shared" si="1"/>
        <v>-7675.323486328125</v>
      </c>
      <c r="G13" s="6" t="str">
        <f>IF(Beregninger!F13&lt;0,"Rubrik 112 (Underskud)","Rubrik 111 (Overskud)")</f>
        <v>Rubrik 112 (Underskud)</v>
      </c>
      <c r="H13" s="6" t="str">
        <f>IF(Beregninger!F13&lt;0,"Rubrik 435 (Underskud)","Rubrik 221 (Overskud)")</f>
        <v>Rubrik 435 (Underskud)</v>
      </c>
    </row>
    <row r="14" spans="1:8" ht="15">
      <c r="A14" s="6" t="s">
        <v>13</v>
      </c>
      <c r="B14" s="26">
        <f>IF(C13&gt;$B$2,C13*'1. Input'!$B$26,C13)</f>
        <v>5756.492614746094</v>
      </c>
      <c r="C14" s="27">
        <f t="shared" si="0"/>
        <v>17269.47784423828</v>
      </c>
      <c r="D14" s="6">
        <v>0.6</v>
      </c>
      <c r="E14" s="6">
        <f>'1. Input'!B40*Beregninger!D14</f>
        <v>0</v>
      </c>
      <c r="F14" s="26">
        <f t="shared" si="1"/>
        <v>-5756.492614746094</v>
      </c>
      <c r="G14" s="6" t="str">
        <f>IF(Beregninger!F14&lt;0,"Rubrik 112 (Underskud)","Rubrik 111 (Overskud)")</f>
        <v>Rubrik 112 (Underskud)</v>
      </c>
      <c r="H14" s="6" t="str">
        <f>IF(Beregninger!F14&lt;0,"Rubrik 435 (Underskud)","Rubrik 221 (Overskud)")</f>
        <v>Rubrik 435 (Underskud)</v>
      </c>
    </row>
    <row r="15" spans="1:8" ht="15">
      <c r="A15" s="6" t="s">
        <v>14</v>
      </c>
      <c r="B15" s="26">
        <f>IF(C14&gt;$B$2,C14*'1. Input'!$B$26,C14)</f>
        <v>4317.36946105957</v>
      </c>
      <c r="C15" s="27">
        <f t="shared" si="0"/>
        <v>12952.108383178711</v>
      </c>
      <c r="D15" s="6">
        <v>0.6</v>
      </c>
      <c r="E15" s="6">
        <f>'1. Input'!B41*Beregninger!D15</f>
        <v>0</v>
      </c>
      <c r="F15" s="26">
        <f t="shared" si="1"/>
        <v>-4317.36946105957</v>
      </c>
      <c r="G15" s="6" t="str">
        <f>IF(Beregninger!F15&lt;0,"Rubrik 112 (Underskud)","Rubrik 111 (Overskud)")</f>
        <v>Rubrik 112 (Underskud)</v>
      </c>
      <c r="H15" s="6" t="str">
        <f>IF(Beregninger!F15&lt;0,"Rubrik 435 (Underskud)","Rubrik 221 (Overskud)")</f>
        <v>Rubrik 435 (Underskud)</v>
      </c>
    </row>
    <row r="16" spans="1:8" ht="15">
      <c r="A16" s="6" t="s">
        <v>15</v>
      </c>
      <c r="B16" s="26">
        <f>IF(C15&gt;$B$2,C15*'1. Input'!$B$26,C15)</f>
        <v>3238.0270957946777</v>
      </c>
      <c r="C16" s="27">
        <f t="shared" si="0"/>
        <v>9714.081287384033</v>
      </c>
      <c r="D16" s="6">
        <v>0.6</v>
      </c>
      <c r="E16" s="6">
        <f>'1. Input'!B42*Beregninger!D16</f>
        <v>0</v>
      </c>
      <c r="F16" s="26">
        <f t="shared" si="1"/>
        <v>-3238.0270957946777</v>
      </c>
      <c r="G16" s="6" t="str">
        <f>IF(Beregninger!F16&lt;0,"Rubrik 112 (Underskud)","Rubrik 111 (Overskud)")</f>
        <v>Rubrik 112 (Underskud)</v>
      </c>
      <c r="H16" s="6" t="str">
        <f>IF(Beregninger!F16&lt;0,"Rubrik 435 (Underskud)","Rubrik 221 (Overskud)")</f>
        <v>Rubrik 435 (Underskud)</v>
      </c>
    </row>
    <row r="17" spans="1:8" ht="15">
      <c r="A17" s="6" t="s">
        <v>19</v>
      </c>
      <c r="B17" s="26">
        <f>IF(C16&gt;$B$2,C16*'1. Input'!$B$26,C16)</f>
        <v>9714.081287384033</v>
      </c>
      <c r="C17" s="27">
        <f>C16-B17</f>
        <v>0</v>
      </c>
      <c r="D17" s="6">
        <v>0.4</v>
      </c>
      <c r="E17" s="6">
        <f>'1. Input'!B43*Beregninger!D17</f>
        <v>0</v>
      </c>
      <c r="F17" s="26">
        <f t="shared" si="1"/>
        <v>-9714.081287384033</v>
      </c>
      <c r="G17" s="6" t="str">
        <f>IF(Beregninger!F17&lt;0,"Rubrik 112 (Underskud)","Rubrik 111 (Overskud)")</f>
        <v>Rubrik 112 (Underskud)</v>
      </c>
      <c r="H17" s="6" t="str">
        <f>IF(Beregninger!F17&lt;0,"Rubrik 435 (Underskud)","Rubrik 221 (Overskud)")</f>
        <v>Rubrik 435 (Underskud)</v>
      </c>
    </row>
    <row r="18" spans="1:8" ht="15">
      <c r="A18" s="6" t="s">
        <v>20</v>
      </c>
      <c r="B18" s="26">
        <f>IF(C17&gt;$B$2,C17*'1. Input'!$B$26,C17)</f>
        <v>0</v>
      </c>
      <c r="C18" s="27">
        <f>C17-B18</f>
        <v>0</v>
      </c>
      <c r="D18" s="6">
        <v>0.4</v>
      </c>
      <c r="E18" s="6">
        <f>'1. Input'!B44*Beregninger!D18</f>
        <v>0</v>
      </c>
      <c r="F18" s="26">
        <f t="shared" si="1"/>
        <v>0</v>
      </c>
      <c r="G18" s="6" t="str">
        <f>IF(Beregninger!F18&lt;0,"Rubrik 112 (Underskud)","Rubrik 111 (Overskud)")</f>
        <v>Rubrik 111 (Overskud)</v>
      </c>
      <c r="H18" s="6" t="str">
        <f>IF(Beregninger!F18&lt;0,"Rubrik 435 (Underskud)","Rubrik 221 (Overskud)")</f>
        <v>Rubrik 221 (Overskud)</v>
      </c>
    </row>
    <row r="19" spans="1:8" ht="15">
      <c r="A19" s="6" t="s">
        <v>21</v>
      </c>
      <c r="B19" s="26">
        <f>IF(C18&gt;$B$2,C18*'1. Input'!$B$26,C18)</f>
        <v>0</v>
      </c>
      <c r="C19" s="27">
        <f>C18-B19</f>
        <v>0</v>
      </c>
      <c r="D19" s="6">
        <v>0.4</v>
      </c>
      <c r="E19" s="6">
        <f>'1. Input'!B45*Beregninger!D19</f>
        <v>0</v>
      </c>
      <c r="F19" s="26">
        <f t="shared" si="1"/>
        <v>0</v>
      </c>
      <c r="G19" s="6" t="str">
        <f>IF(Beregninger!F19&lt;0,"Rubrik 112 (Underskud)","Rubrik 111 (Overskud)")</f>
        <v>Rubrik 111 (Overskud)</v>
      </c>
      <c r="H19" s="6" t="str">
        <f>IF(Beregninger!F19&lt;0,"Rubrik 435 (Underskud)","Rubrik 221 (Overskud)")</f>
        <v>Rubrik 221 (Overskud)</v>
      </c>
    </row>
    <row r="20" spans="1:8" ht="15">
      <c r="A20" s="6" t="s">
        <v>22</v>
      </c>
      <c r="B20" s="26">
        <f>IF(C19&gt;$B$2,C19*'1. Input'!$B$26,C19)</f>
        <v>0</v>
      </c>
      <c r="C20" s="27">
        <f>C19-B20</f>
        <v>0</v>
      </c>
      <c r="D20" s="6">
        <v>0.4</v>
      </c>
      <c r="E20" s="6">
        <f>'1. Input'!B46*Beregninger!D20</f>
        <v>0</v>
      </c>
      <c r="F20" s="26">
        <f t="shared" si="1"/>
        <v>0</v>
      </c>
      <c r="G20" s="6" t="str">
        <f>IF(Beregninger!F20&lt;0,"Rubrik 112 (Underskud)","Rubrik 111 (Overskud)")</f>
        <v>Rubrik 111 (Overskud)</v>
      </c>
      <c r="H20" s="6" t="str">
        <f>IF(Beregninger!F20&lt;0,"Rubrik 435 (Underskud)","Rubrik 221 (Overskud)")</f>
        <v>Rubrik 221 (Overskud)</v>
      </c>
    </row>
    <row r="21" spans="1:8" ht="15">
      <c r="A21" s="6" t="s">
        <v>23</v>
      </c>
      <c r="B21" s="26">
        <f>IF(C20&gt;$B$2,C20*'1. Input'!$B$26,C20)</f>
        <v>0</v>
      </c>
      <c r="C21" s="27">
        <f>C20-B21</f>
        <v>0</v>
      </c>
      <c r="D21" s="6">
        <v>0.4</v>
      </c>
      <c r="E21" s="6">
        <f>'1. Input'!B47*Beregninger!D21</f>
        <v>0</v>
      </c>
      <c r="F21" s="26">
        <f t="shared" si="1"/>
        <v>0</v>
      </c>
      <c r="G21" s="6" t="str">
        <f>IF(Beregninger!F21&lt;0,"Rubrik 112 (Underskud)","Rubrik 111 (Overskud)")</f>
        <v>Rubrik 111 (Overskud)</v>
      </c>
      <c r="H21" s="6" t="str">
        <f>IF(Beregninger!F21&lt;0,"Rubrik 435 (Underskud)","Rubrik 221 (Overskud)")</f>
        <v>Rubrik 221 (Overskud)</v>
      </c>
    </row>
    <row r="22" spans="1:8" ht="15">
      <c r="A22" s="6" t="s">
        <v>25</v>
      </c>
      <c r="D22" s="6">
        <v>0.4</v>
      </c>
      <c r="E22" s="6">
        <f>'1. Input'!B48*Beregninger!D22</f>
        <v>0</v>
      </c>
      <c r="F22" s="26">
        <f t="shared" si="1"/>
        <v>0</v>
      </c>
      <c r="G22" s="6" t="str">
        <f>IF(Beregninger!F22&lt;0,"Rubrik 112 (Underskud)","Rubrik 111 (Overskud)")</f>
        <v>Rubrik 111 (Overskud)</v>
      </c>
      <c r="H22" s="6" t="str">
        <f>IF(Beregninger!F22&lt;0,"Rubrik 435 (Underskud)","Rubrik 221 (Overskud)")</f>
        <v>Rubrik 221 (Overskud)</v>
      </c>
    </row>
    <row r="23" spans="1:8" ht="15">
      <c r="A23" s="6" t="s">
        <v>26</v>
      </c>
      <c r="D23" s="6">
        <v>0.4</v>
      </c>
      <c r="E23" s="6">
        <f>'1. Input'!B49*Beregninger!D23</f>
        <v>0</v>
      </c>
      <c r="F23" s="26">
        <f t="shared" si="1"/>
        <v>0</v>
      </c>
      <c r="G23" s="6" t="str">
        <f>IF(Beregninger!F23&lt;0,"Rubrik 112 (Underskud)","Rubrik 111 (Overskud)")</f>
        <v>Rubrik 111 (Overskud)</v>
      </c>
      <c r="H23" s="6" t="str">
        <f>IF(Beregninger!F23&lt;0,"Rubrik 435 (Underskud)","Rubrik 221 (Overskud)")</f>
        <v>Rubrik 221 (Overskud)</v>
      </c>
    </row>
    <row r="24" spans="1:8" ht="15">
      <c r="A24" s="6" t="s">
        <v>27</v>
      </c>
      <c r="D24" s="6">
        <v>0.4</v>
      </c>
      <c r="E24" s="6">
        <f>'1. Input'!B50*Beregninger!D24</f>
        <v>0</v>
      </c>
      <c r="F24" s="26">
        <f t="shared" si="1"/>
        <v>0</v>
      </c>
      <c r="G24" s="6" t="str">
        <f>IF(Beregninger!F24&lt;0,"Rubrik 112 (Underskud)","Rubrik 111 (Overskud)")</f>
        <v>Rubrik 111 (Overskud)</v>
      </c>
      <c r="H24" s="6" t="str">
        <f>IF(Beregninger!F24&lt;0,"Rubrik 435 (Underskud)","Rubrik 221 (Overskud)")</f>
        <v>Rubrik 221 (Overskud)</v>
      </c>
    </row>
    <row r="25" spans="1:8" ht="15">
      <c r="A25" s="6" t="s">
        <v>28</v>
      </c>
      <c r="D25" s="6">
        <v>0.4</v>
      </c>
      <c r="E25" s="6">
        <f>'1. Input'!B51*Beregninger!D25</f>
        <v>0</v>
      </c>
      <c r="F25" s="26">
        <f t="shared" si="1"/>
        <v>0</v>
      </c>
      <c r="G25" s="6" t="str">
        <f>IF(Beregninger!F25&lt;0,"Rubrik 112 (Underskud)","Rubrik 111 (Overskud)")</f>
        <v>Rubrik 111 (Overskud)</v>
      </c>
      <c r="H25" s="6" t="str">
        <f>IF(Beregninger!F25&lt;0,"Rubrik 435 (Underskud)","Rubrik 221 (Overskud)")</f>
        <v>Rubrik 221 (Overskud)</v>
      </c>
    </row>
    <row r="26" spans="1:8" ht="15">
      <c r="A26" s="6" t="s">
        <v>29</v>
      </c>
      <c r="D26" s="6">
        <v>0.4</v>
      </c>
      <c r="E26" s="6">
        <f>'1. Input'!B52*Beregninger!D26</f>
        <v>0</v>
      </c>
      <c r="F26" s="26">
        <f t="shared" si="1"/>
        <v>0</v>
      </c>
      <c r="G26" s="6" t="str">
        <f>IF(Beregninger!F26&lt;0,"Rubrik 112 (Underskud)","Rubrik 111 (Overskud)")</f>
        <v>Rubrik 111 (Overskud)</v>
      </c>
      <c r="H26" s="6" t="str">
        <f>IF(Beregninger!F26&lt;0,"Rubrik 435 (Underskud)","Rubrik 221 (Overskud)")</f>
        <v>Rubrik 221 (Overskud)</v>
      </c>
    </row>
  </sheetData>
  <sheetProtection password="E904" sheet="1" objects="1" scenarios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H. Bjerg</dc:creator>
  <cp:keywords/>
  <dc:description/>
  <cp:lastModifiedBy>Lars Bjerg</cp:lastModifiedBy>
  <cp:lastPrinted>2012-04-06T09:22:44Z</cp:lastPrinted>
  <dcterms:created xsi:type="dcterms:W3CDTF">2011-06-20T18:26:14Z</dcterms:created>
  <dcterms:modified xsi:type="dcterms:W3CDTF">2012-07-03T08:52:05Z</dcterms:modified>
  <cp:category/>
  <cp:version/>
  <cp:contentType/>
  <cp:contentStatus/>
</cp:coreProperties>
</file>